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ДОХОДНЫЙ ОТДЕЛ\2021 год\ОТЧЕТ ОБ ИСПОЛНЕНИИ по постановлениям\1 квартал 2021 года\"/>
    </mc:Choice>
  </mc:AlternateContent>
  <bookViews>
    <workbookView xWindow="-140" yWindow="50" windowWidth="11160" windowHeight="9480"/>
  </bookViews>
  <sheets>
    <sheet name="3.10" sheetId="2" r:id="rId1"/>
  </sheets>
  <calcPr calcId="152511"/>
</workbook>
</file>

<file path=xl/calcChain.xml><?xml version="1.0" encoding="utf-8"?>
<calcChain xmlns="http://schemas.openxmlformats.org/spreadsheetml/2006/main">
  <c r="D6" i="2" l="1"/>
  <c r="C6" i="2"/>
  <c r="I26" i="2"/>
  <c r="E26" i="2"/>
  <c r="G6" i="2" l="1"/>
  <c r="F6" i="2"/>
  <c r="H15" i="2"/>
  <c r="I15" i="2"/>
  <c r="J15" i="2"/>
  <c r="E15" i="2"/>
  <c r="J22" i="2" l="1"/>
  <c r="E22" i="2"/>
  <c r="J25" i="2" l="1"/>
  <c r="J27" i="2"/>
  <c r="J14" i="2"/>
  <c r="J10" i="2"/>
  <c r="E27" i="2"/>
  <c r="J23" i="2" l="1"/>
  <c r="J17" i="2"/>
  <c r="I17" i="2"/>
  <c r="H17" i="2"/>
  <c r="E17" i="2"/>
  <c r="I8" i="2"/>
  <c r="G20" i="2"/>
  <c r="G19" i="2" s="1"/>
  <c r="F20" i="2"/>
  <c r="F19" i="2" s="1"/>
  <c r="D20" i="2"/>
  <c r="D19" i="2" s="1"/>
  <c r="C20" i="2"/>
  <c r="C19" i="2" s="1"/>
  <c r="I22" i="2"/>
  <c r="J29" i="2"/>
  <c r="I28" i="2"/>
  <c r="I29" i="2"/>
  <c r="F5" i="2" l="1"/>
  <c r="E19" i="2"/>
  <c r="E20" i="2"/>
  <c r="G5" i="2"/>
  <c r="H6" i="2"/>
  <c r="J6" i="2"/>
  <c r="I6" i="2"/>
  <c r="E6" i="2"/>
  <c r="J12" i="2" l="1"/>
  <c r="J13" i="2"/>
  <c r="I16" i="2" l="1"/>
  <c r="I14" i="2"/>
  <c r="I13" i="2"/>
  <c r="I11" i="2"/>
  <c r="I10" i="2"/>
  <c r="J8" i="2" l="1"/>
  <c r="J9" i="2"/>
  <c r="J11" i="2"/>
  <c r="J16" i="2"/>
  <c r="J18" i="2"/>
  <c r="H16" i="2"/>
  <c r="H14" i="2"/>
  <c r="H13" i="2"/>
  <c r="H10" i="2"/>
  <c r="E16" i="2"/>
  <c r="E14" i="2"/>
  <c r="E13" i="2"/>
  <c r="E11" i="2"/>
  <c r="E10" i="2"/>
  <c r="H23" i="2"/>
  <c r="H24" i="2"/>
  <c r="H25" i="2"/>
  <c r="H27" i="2"/>
  <c r="H8" i="2"/>
  <c r="H9" i="2"/>
  <c r="H12" i="2"/>
  <c r="H18" i="2"/>
  <c r="E23" i="2"/>
  <c r="E24" i="2"/>
  <c r="E25" i="2"/>
  <c r="E8" i="2"/>
  <c r="E9" i="2"/>
  <c r="E12" i="2"/>
  <c r="E18" i="2"/>
  <c r="I27" i="2"/>
  <c r="I25" i="2"/>
  <c r="J24" i="2"/>
  <c r="I24" i="2"/>
  <c r="I23" i="2"/>
  <c r="I18" i="2"/>
  <c r="I12" i="2"/>
  <c r="I9" i="2"/>
  <c r="J19" i="2" l="1"/>
  <c r="I19" i="2"/>
  <c r="J20" i="2"/>
  <c r="H19" i="2"/>
  <c r="H20" i="2"/>
  <c r="D5" i="2"/>
  <c r="I20" i="2"/>
  <c r="C5" i="2"/>
  <c r="J5" i="2" l="1"/>
  <c r="I5" i="2"/>
  <c r="H5" i="2"/>
  <c r="E5" i="2"/>
</calcChain>
</file>

<file path=xl/sharedStrings.xml><?xml version="1.0" encoding="utf-8"?>
<sst xmlns="http://schemas.openxmlformats.org/spreadsheetml/2006/main" count="41" uniqueCount="34">
  <si>
    <t>Вид дохода</t>
  </si>
  <si>
    <t>Всего доходов</t>
  </si>
  <si>
    <t>в т.ч.</t>
  </si>
  <si>
    <t>Налог на доходы физических лиц</t>
  </si>
  <si>
    <t>Единый сельскохозяйственный налог</t>
  </si>
  <si>
    <t>Акцизы по подакцизным товарам (продукции), производимым на территории Российской Федерации</t>
  </si>
  <si>
    <t>Безвозмездные поступления от других бюджетов бюджетной системы Российской Федерации</t>
  </si>
  <si>
    <t>Налоговые и неналоговые доходы, всего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</si>
  <si>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</si>
  <si>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</si>
  <si>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Иные безвозмездные поступления</t>
  </si>
  <si>
    <t>Безвозмездные поступления, всего</t>
  </si>
  <si>
    <t>% исполнения плана на год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</si>
  <si>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</si>
  <si>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</si>
  <si>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</si>
  <si>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</si>
  <si>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</si>
  <si>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Уточненный план на год</t>
  </si>
  <si>
    <t>субвенции бюджетам бюджетной системы Российской Федерации</t>
  </si>
  <si>
    <t>Темп роста, % (гр.6/гр.3)*100</t>
  </si>
  <si>
    <t>Отклонение (гр.6-гр.3)</t>
  </si>
  <si>
    <t>Неналоговые доходы</t>
  </si>
  <si>
    <t>дотации бюджетам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</si>
  <si>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</si>
  <si>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Государственная пошлина</t>
  </si>
  <si>
    <t>-</t>
  </si>
  <si>
    <t>Исполнение за I квартал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</si>
  <si>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</si>
  <si>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2020 год</t>
  </si>
  <si>
    <t>Транспортный налог</t>
  </si>
  <si>
    <t>Анализ исполнения консолидированного бюджета Нижневартовского района по доходам в разрезе видов доходов за I квартал 2021 г. в сравнении с I кварталом 2020 г., тыс. рублей</t>
  </si>
  <si>
    <t>2021 год</t>
  </si>
  <si>
    <t>Безвозмездные поступления от государственных (муниципальных) организаций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</si>
</sst>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2" fillId="2" borderId="1" xfId="0" applyFont="1" applyFill="1" applyBorder="1"/>
    <xf numFmtId="164" fontId="3" fillId="2" borderId="1" xfId="0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right" vertical="center"/>
    </xf>
    <xf numFmtId="0" fontId="4" fillId="0" borderId="0" xfId="0" applyFont="1"/>
    <xf numFmtId="0" fontId="3" fillId="2" borderId="1" xfId="0" applyFont="1" applyFill="1" applyBorder="1"/>
    <xf numFmtId="0" fontId="5" fillId="0" borderId="1" xfId="0" applyFont="1" applyBorder="1"/>
    <xf numFmtId="0" fontId="5" fillId="0" borderId="1" xfId="0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wrapText="1"/>
    </xf>
    <xf numFmtId="164" fontId="3" fillId="3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wrapText="1"/>
    </xf>
    <xf numFmtId="164" fontId="7" fillId="0" borderId="1" xfId="0" applyNumberFormat="1" applyFont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0" fontId="6" fillId="0" borderId="0" xfId="0" applyFont="1"/>
    <xf numFmtId="0" fontId="6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vertical="top" wrapText="1"/>
    </xf>
    <xf numFmtId="4" fontId="1" fillId="0" borderId="0" xfId="0" applyNumberFormat="1" applyFont="1"/>
    <xf numFmtId="4" fontId="5" fillId="0" borderId="0" xfId="0" applyNumberFormat="1" applyFont="1"/>
    <xf numFmtId="4" fontId="4" fillId="0" borderId="0" xfId="0" applyNumberFormat="1" applyFont="1"/>
    <xf numFmtId="0" fontId="5" fillId="0" borderId="0" xfId="0" applyFont="1"/>
    <xf numFmtId="0" fontId="5" fillId="0" borderId="0" xfId="0" applyFont="1" applyBorder="1"/>
    <xf numFmtId="0" fontId="1" fillId="0" borderId="1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30"/>
  <sheetViews>
    <sheetView tabSelected="1" topLeftCell="B1" workbookViewId="0">
      <pane xSplit="1" ySplit="2" topLeftCell="C3" activePane="bottomRight" state="frozen"/>
      <selection activeCell="B1" sqref="B1"/>
      <selection pane="topRight" activeCell="C1" sqref="C1"/>
      <selection pane="bottomLeft" activeCell="B3" sqref="B3"/>
      <selection pane="bottomRight" activeCell="B4" sqref="B1:J1048576"/>
    </sheetView>
  </sheetViews>
  <sheetFormatPr defaultColWidth="9.1796875" defaultRowHeight="14" x14ac:dyDescent="0.3"/>
  <cols>
    <col min="1" max="1" width="0" style="1" hidden="1" customWidth="1"/>
    <col min="2" max="2" width="51.54296875" style="1" customWidth="1"/>
    <col min="3" max="3" width="15.7265625" style="29" customWidth="1"/>
    <col min="4" max="4" width="13.26953125" style="29" customWidth="1"/>
    <col min="5" max="5" width="13.1796875" style="1" customWidth="1"/>
    <col min="6" max="6" width="15.81640625" style="29" customWidth="1"/>
    <col min="7" max="7" width="13.453125" style="29" customWidth="1"/>
    <col min="8" max="8" width="13.26953125" style="1" customWidth="1"/>
    <col min="9" max="9" width="12.453125" style="9" customWidth="1"/>
    <col min="10" max="10" width="10.26953125" style="9" customWidth="1"/>
    <col min="11" max="16384" width="9.1796875" style="1"/>
  </cols>
  <sheetData>
    <row r="1" spans="1:10" s="29" customFormat="1" ht="49.5" customHeight="1" x14ac:dyDescent="0.3">
      <c r="A1" s="30"/>
      <c r="B1" s="32" t="s">
        <v>31</v>
      </c>
      <c r="C1" s="32"/>
      <c r="D1" s="32"/>
      <c r="E1" s="32"/>
      <c r="F1" s="32"/>
      <c r="G1" s="32"/>
      <c r="H1" s="32"/>
      <c r="I1" s="32"/>
      <c r="J1" s="32"/>
    </row>
    <row r="2" spans="1:10" ht="24" customHeight="1" x14ac:dyDescent="0.3">
      <c r="B2" s="34" t="s">
        <v>0</v>
      </c>
      <c r="C2" s="33" t="s">
        <v>29</v>
      </c>
      <c r="D2" s="33"/>
      <c r="E2" s="33"/>
      <c r="F2" s="36" t="s">
        <v>32</v>
      </c>
      <c r="G2" s="37"/>
      <c r="H2" s="38"/>
      <c r="I2" s="39" t="s">
        <v>21</v>
      </c>
      <c r="J2" s="39" t="s">
        <v>20</v>
      </c>
    </row>
    <row r="3" spans="1:10" ht="54.75" customHeight="1" x14ac:dyDescent="0.3">
      <c r="B3" s="35"/>
      <c r="C3" s="2" t="s">
        <v>18</v>
      </c>
      <c r="D3" s="2" t="s">
        <v>27</v>
      </c>
      <c r="E3" s="3" t="s">
        <v>12</v>
      </c>
      <c r="F3" s="2" t="s">
        <v>18</v>
      </c>
      <c r="G3" s="2" t="s">
        <v>27</v>
      </c>
      <c r="H3" s="3" t="s">
        <v>12</v>
      </c>
      <c r="I3" s="40"/>
      <c r="J3" s="40"/>
    </row>
    <row r="4" spans="1:10" ht="16.5" customHeight="1" x14ac:dyDescent="0.3">
      <c r="B4" s="4">
        <v>1</v>
      </c>
      <c r="C4" s="2">
        <v>2</v>
      </c>
      <c r="D4" s="2">
        <v>3</v>
      </c>
      <c r="E4" s="3">
        <v>4</v>
      </c>
      <c r="F4" s="2">
        <v>5</v>
      </c>
      <c r="G4" s="2">
        <v>6</v>
      </c>
      <c r="H4" s="3">
        <v>7</v>
      </c>
      <c r="I4" s="5">
        <v>8</v>
      </c>
      <c r="J4" s="5">
        <v>9</v>
      </c>
    </row>
    <row r="5" spans="1:10" x14ac:dyDescent="0.3">
      <c r="B5" s="6" t="s">
        <v>1</v>
      </c>
      <c r="C5" s="7">
        <f>C6+C19</f>
        <v>4723942.9000000004</v>
      </c>
      <c r="D5" s="7">
        <f>D6+D19</f>
        <v>1137068.969</v>
      </c>
      <c r="E5" s="8">
        <f>D5/C5*100</f>
        <v>24.070336857797329</v>
      </c>
      <c r="F5" s="7">
        <f>F6+F19</f>
        <v>4395520.9000000004</v>
      </c>
      <c r="G5" s="7">
        <f>G6+G19</f>
        <v>1113459.0040000002</v>
      </c>
      <c r="H5" s="8">
        <f>G5/F5*100</f>
        <v>25.331673522471483</v>
      </c>
      <c r="I5" s="7">
        <f>G5-D5</f>
        <v>-23609.964999999851</v>
      </c>
      <c r="J5" s="7">
        <f>G5/D5*100</f>
        <v>97.923611878990613</v>
      </c>
    </row>
    <row r="6" spans="1:10" s="9" customFormat="1" x14ac:dyDescent="0.3">
      <c r="B6" s="10" t="s">
        <v>7</v>
      </c>
      <c r="C6" s="7">
        <f>C8+C9+C10+C11+C12+C13+C14+C16+C17+C18+C15</f>
        <v>2381873</v>
      </c>
      <c r="D6" s="7">
        <f>D8+D9+D10+D11+D12+D13+D14+D16+D17+D18+D15</f>
        <v>684205.6</v>
      </c>
      <c r="E6" s="7">
        <f t="shared" ref="E6:E22" si="0">D6/C6*100</f>
        <v>28.725528187271109</v>
      </c>
      <c r="F6" s="7">
        <f>F8+F9+F10+F11+F12+F13+F14+F16+F18+F17+F15</f>
        <v>2396295.2999999998</v>
      </c>
      <c r="G6" s="7">
        <f>G8+G9+G10+G11+G12+G13+G14+G16+G18+G17+G15</f>
        <v>615566.92000000004</v>
      </c>
      <c r="H6" s="7">
        <f t="shared" ref="H6:H20" si="1">G6/F6*100</f>
        <v>25.688274729746375</v>
      </c>
      <c r="I6" s="7">
        <f t="shared" ref="I6:I19" si="2">G6-D6</f>
        <v>-68638.679999999935</v>
      </c>
      <c r="J6" s="7">
        <f t="shared" ref="J6:J12" si="3">G6/D6*100</f>
        <v>89.968120693545927</v>
      </c>
    </row>
    <row r="7" spans="1:10" s="9" customFormat="1" x14ac:dyDescent="0.3">
      <c r="B7" s="11" t="s">
        <v>2</v>
      </c>
      <c r="C7" s="12"/>
      <c r="D7" s="13"/>
      <c r="E7" s="13"/>
      <c r="F7" s="13"/>
      <c r="G7" s="13"/>
      <c r="H7" s="13"/>
      <c r="I7" s="13"/>
      <c r="J7" s="13"/>
    </row>
    <row r="8" spans="1:10" s="9" customFormat="1" x14ac:dyDescent="0.3">
      <c r="B8" s="11" t="s">
        <v>3</v>
      </c>
      <c r="C8" s="13">
        <v>1556988</v>
      </c>
      <c r="D8" s="13">
        <v>413611.6</v>
      </c>
      <c r="E8" s="13">
        <f t="shared" si="0"/>
        <v>26.564854706651559</v>
      </c>
      <c r="F8" s="13">
        <v>1573075</v>
      </c>
      <c r="G8" s="13">
        <v>389995.049</v>
      </c>
      <c r="H8" s="13">
        <f t="shared" si="1"/>
        <v>24.791891613559429</v>
      </c>
      <c r="I8" s="13">
        <f t="shared" si="2"/>
        <v>-23616.550999999978</v>
      </c>
      <c r="J8" s="13">
        <f t="shared" si="3"/>
        <v>94.290162316530783</v>
      </c>
    </row>
    <row r="9" spans="1:10" s="9" customFormat="1" ht="27" customHeight="1" x14ac:dyDescent="0.3">
      <c r="B9" s="14" t="s">
        <v>5</v>
      </c>
      <c r="C9" s="13">
        <v>26585</v>
      </c>
      <c r="D9" s="13">
        <v>7438.6</v>
      </c>
      <c r="E9" s="13">
        <f t="shared" si="0"/>
        <v>27.980440097799512</v>
      </c>
      <c r="F9" s="13">
        <v>25525</v>
      </c>
      <c r="G9" s="13">
        <v>7679.0969999999998</v>
      </c>
      <c r="H9" s="13">
        <f t="shared" si="1"/>
        <v>30.084611165523995</v>
      </c>
      <c r="I9" s="13">
        <f t="shared" si="2"/>
        <v>240.49699999999939</v>
      </c>
      <c r="J9" s="13">
        <f t="shared" si="3"/>
        <v>103.23309493721938</v>
      </c>
    </row>
    <row r="10" spans="1:10" s="9" customFormat="1" ht="28" x14ac:dyDescent="0.3">
      <c r="B10" s="14" t="s">
        <v>13</v>
      </c>
      <c r="C10" s="13">
        <v>68250</v>
      </c>
      <c r="D10" s="13">
        <v>13028</v>
      </c>
      <c r="E10" s="13">
        <f t="shared" si="0"/>
        <v>19.088644688644688</v>
      </c>
      <c r="F10" s="13">
        <v>58072</v>
      </c>
      <c r="G10" s="13">
        <v>11102.531999999999</v>
      </c>
      <c r="H10" s="13">
        <f t="shared" si="1"/>
        <v>19.118563162970105</v>
      </c>
      <c r="I10" s="13">
        <f t="shared" si="2"/>
        <v>-1925.4680000000008</v>
      </c>
      <c r="J10" s="13">
        <f t="shared" si="3"/>
        <v>85.220540374577823</v>
      </c>
    </row>
    <row r="11" spans="1:10" s="9" customFormat="1" ht="28" x14ac:dyDescent="0.3">
      <c r="B11" s="14" t="s">
        <v>14</v>
      </c>
      <c r="C11" s="13">
        <v>8000</v>
      </c>
      <c r="D11" s="13">
        <v>2099.1999999999998</v>
      </c>
      <c r="E11" s="13">
        <f t="shared" si="0"/>
        <v>26.239999999999995</v>
      </c>
      <c r="F11" s="13">
        <v>0</v>
      </c>
      <c r="G11" s="13">
        <v>1429.3889999999999</v>
      </c>
      <c r="H11" s="13"/>
      <c r="I11" s="13">
        <f t="shared" si="2"/>
        <v>-669.81099999999992</v>
      </c>
      <c r="J11" s="13">
        <f t="shared" si="3"/>
        <v>68.092082698170728</v>
      </c>
    </row>
    <row r="12" spans="1:10" s="9" customFormat="1" x14ac:dyDescent="0.3">
      <c r="B12" s="11" t="s">
        <v>4</v>
      </c>
      <c r="C12" s="13">
        <v>730</v>
      </c>
      <c r="D12" s="13">
        <v>47.1</v>
      </c>
      <c r="E12" s="13">
        <f t="shared" si="0"/>
        <v>6.4520547945205484</v>
      </c>
      <c r="F12" s="13">
        <v>663</v>
      </c>
      <c r="G12" s="13">
        <v>31.056999999999999</v>
      </c>
      <c r="H12" s="13">
        <f t="shared" si="1"/>
        <v>4.6843137254901963</v>
      </c>
      <c r="I12" s="13">
        <f t="shared" si="2"/>
        <v>-16.043000000000003</v>
      </c>
      <c r="J12" s="13">
        <f t="shared" si="3"/>
        <v>65.938428874734598</v>
      </c>
    </row>
    <row r="13" spans="1:10" s="9" customFormat="1" ht="28" x14ac:dyDescent="0.3">
      <c r="B13" s="14" t="s">
        <v>15</v>
      </c>
      <c r="C13" s="13">
        <v>3390</v>
      </c>
      <c r="D13" s="13">
        <v>2507.5</v>
      </c>
      <c r="E13" s="13">
        <f t="shared" si="0"/>
        <v>73.967551622418881</v>
      </c>
      <c r="F13" s="13">
        <v>5490</v>
      </c>
      <c r="G13" s="13">
        <v>636.26300000000003</v>
      </c>
      <c r="H13" s="13">
        <f t="shared" si="1"/>
        <v>11.589489981785064</v>
      </c>
      <c r="I13" s="13">
        <f t="shared" si="2"/>
        <v>-1871.2370000000001</v>
      </c>
      <c r="J13" s="13">
        <f t="shared" ref="J13:J15" si="4">G13/D13*100</f>
        <v>25.374396809571287</v>
      </c>
    </row>
    <row r="14" spans="1:10" s="9" customFormat="1" x14ac:dyDescent="0.3">
      <c r="B14" s="14" t="s">
        <v>16</v>
      </c>
      <c r="C14" s="13">
        <v>14361</v>
      </c>
      <c r="D14" s="13">
        <v>1976.1</v>
      </c>
      <c r="E14" s="13">
        <f t="shared" si="0"/>
        <v>13.760183831209524</v>
      </c>
      <c r="F14" s="13">
        <v>15536</v>
      </c>
      <c r="G14" s="13">
        <v>1765.547</v>
      </c>
      <c r="H14" s="13">
        <f t="shared" si="1"/>
        <v>11.364231462409887</v>
      </c>
      <c r="I14" s="13">
        <f t="shared" si="2"/>
        <v>-210.55299999999988</v>
      </c>
      <c r="J14" s="13">
        <f t="shared" si="4"/>
        <v>89.345023025150553</v>
      </c>
    </row>
    <row r="15" spans="1:10" s="9" customFormat="1" x14ac:dyDescent="0.3">
      <c r="B15" s="14" t="s">
        <v>30</v>
      </c>
      <c r="C15" s="13">
        <v>9090</v>
      </c>
      <c r="D15" s="13">
        <v>2020.6</v>
      </c>
      <c r="E15" s="13">
        <f t="shared" si="0"/>
        <v>22.228822882288227</v>
      </c>
      <c r="F15" s="13">
        <v>9153</v>
      </c>
      <c r="G15" s="13">
        <v>1659.5889999999999</v>
      </c>
      <c r="H15" s="13">
        <f t="shared" si="1"/>
        <v>18.131639899486508</v>
      </c>
      <c r="I15" s="13">
        <f t="shared" si="2"/>
        <v>-361.01099999999997</v>
      </c>
      <c r="J15" s="13">
        <f t="shared" si="4"/>
        <v>82.133475205384542</v>
      </c>
    </row>
    <row r="16" spans="1:10" s="9" customFormat="1" x14ac:dyDescent="0.3">
      <c r="B16" s="11" t="s">
        <v>17</v>
      </c>
      <c r="C16" s="13">
        <v>42992.800000000003</v>
      </c>
      <c r="D16" s="13">
        <v>12251.9</v>
      </c>
      <c r="E16" s="13">
        <f t="shared" si="0"/>
        <v>28.497562382538465</v>
      </c>
      <c r="F16" s="13">
        <v>44060</v>
      </c>
      <c r="G16" s="13">
        <v>8136.52</v>
      </c>
      <c r="H16" s="13">
        <f t="shared" si="1"/>
        <v>18.466908760780754</v>
      </c>
      <c r="I16" s="13">
        <f t="shared" si="2"/>
        <v>-4115.3799999999992</v>
      </c>
      <c r="J16" s="13">
        <f t="shared" ref="J16:J22" si="5">G16/D16*100</f>
        <v>66.410271059998863</v>
      </c>
    </row>
    <row r="17" spans="2:10" s="9" customFormat="1" x14ac:dyDescent="0.3">
      <c r="B17" s="11" t="s">
        <v>25</v>
      </c>
      <c r="C17" s="13">
        <v>3269</v>
      </c>
      <c r="D17" s="13">
        <v>1086.2</v>
      </c>
      <c r="E17" s="13">
        <f t="shared" si="0"/>
        <v>33.227286631997558</v>
      </c>
      <c r="F17" s="13">
        <v>3376</v>
      </c>
      <c r="G17" s="13">
        <v>848.47699999999998</v>
      </c>
      <c r="H17" s="13">
        <f t="shared" si="1"/>
        <v>25.132612559241707</v>
      </c>
      <c r="I17" s="13">
        <f t="shared" si="2"/>
        <v>-237.72300000000007</v>
      </c>
      <c r="J17" s="13">
        <f t="shared" si="5"/>
        <v>78.114251519057248</v>
      </c>
    </row>
    <row r="18" spans="2:10" s="9" customFormat="1" x14ac:dyDescent="0.3">
      <c r="B18" s="11" t="s">
        <v>22</v>
      </c>
      <c r="C18" s="13">
        <v>648217.19999999995</v>
      </c>
      <c r="D18" s="13">
        <v>228138.8</v>
      </c>
      <c r="E18" s="13">
        <f t="shared" si="0"/>
        <v>35.194808159980944</v>
      </c>
      <c r="F18" s="13">
        <v>661345.30000000005</v>
      </c>
      <c r="G18" s="13">
        <v>192283.4</v>
      </c>
      <c r="H18" s="13">
        <f t="shared" si="1"/>
        <v>29.074584789519182</v>
      </c>
      <c r="I18" s="13">
        <f t="shared" si="2"/>
        <v>-35855.399999999994</v>
      </c>
      <c r="J18" s="13">
        <f t="shared" si="5"/>
        <v>84.283515123249529</v>
      </c>
    </row>
    <row r="19" spans="2:10" x14ac:dyDescent="0.3">
      <c r="B19" s="6" t="s">
        <v>11</v>
      </c>
      <c r="C19" s="7">
        <f>C20+C27+C28+C29+C26</f>
        <v>2342069.9</v>
      </c>
      <c r="D19" s="7">
        <f>D20+D27+D28+D29+D26</f>
        <v>452863.36900000006</v>
      </c>
      <c r="E19" s="15">
        <f t="shared" si="0"/>
        <v>19.336031302908594</v>
      </c>
      <c r="F19" s="7">
        <f>F20+F27+F28+F29+F26</f>
        <v>1999225.6</v>
      </c>
      <c r="G19" s="7">
        <f>G20+G27+G28+G29+G26</f>
        <v>497892.08400000003</v>
      </c>
      <c r="H19" s="8">
        <f t="shared" si="1"/>
        <v>24.904247124486602</v>
      </c>
      <c r="I19" s="7">
        <f t="shared" si="2"/>
        <v>45028.714999999967</v>
      </c>
      <c r="J19" s="7">
        <f t="shared" si="5"/>
        <v>109.94311266540085</v>
      </c>
    </row>
    <row r="20" spans="2:10" ht="28" x14ac:dyDescent="0.3">
      <c r="B20" s="16" t="s">
        <v>6</v>
      </c>
      <c r="C20" s="13">
        <f>C22+C23+C24+C25</f>
        <v>2330590.7999999998</v>
      </c>
      <c r="D20" s="13">
        <f>D22+D23+D24+D25</f>
        <v>451901.02</v>
      </c>
      <c r="E20" s="13">
        <f t="shared" si="0"/>
        <v>19.389976996390789</v>
      </c>
      <c r="F20" s="13">
        <f>F22+F23+F24+F25</f>
        <v>1996025.6</v>
      </c>
      <c r="G20" s="13">
        <f>G22+G23+G24+G25</f>
        <v>498485.94199999998</v>
      </c>
      <c r="H20" s="17">
        <f t="shared" si="1"/>
        <v>24.973925284325009</v>
      </c>
      <c r="I20" s="13">
        <f t="shared" ref="I20:I29" si="6">G20-D20</f>
        <v>46584.921999999962</v>
      </c>
      <c r="J20" s="13">
        <f t="shared" si="5"/>
        <v>110.30865608579505</v>
      </c>
    </row>
    <row r="21" spans="2:10" x14ac:dyDescent="0.3">
      <c r="B21" s="16" t="s">
        <v>2</v>
      </c>
      <c r="C21" s="18"/>
      <c r="D21" s="13"/>
      <c r="E21" s="17"/>
      <c r="F21" s="13"/>
      <c r="G21" s="13"/>
      <c r="H21" s="17"/>
      <c r="I21" s="13"/>
      <c r="J21" s="13"/>
    </row>
    <row r="22" spans="2:10" s="22" customFormat="1" ht="28" x14ac:dyDescent="0.3">
      <c r="B22" s="19" t="s">
        <v>23</v>
      </c>
      <c r="C22" s="20">
        <v>17277.2</v>
      </c>
      <c r="D22" s="20">
        <v>3455.4</v>
      </c>
      <c r="E22" s="17">
        <f t="shared" si="0"/>
        <v>19.999768481003866</v>
      </c>
      <c r="F22" s="20">
        <v>0</v>
      </c>
      <c r="G22" s="20">
        <v>0</v>
      </c>
      <c r="H22" s="21"/>
      <c r="I22" s="20">
        <f t="shared" si="6"/>
        <v>-3455.4</v>
      </c>
      <c r="J22" s="13">
        <f t="shared" si="5"/>
        <v>0</v>
      </c>
    </row>
    <row r="23" spans="2:10" ht="28" x14ac:dyDescent="0.3">
      <c r="B23" s="19" t="s">
        <v>8</v>
      </c>
      <c r="C23" s="20">
        <v>618758.5</v>
      </c>
      <c r="D23" s="20">
        <v>42051.260999999999</v>
      </c>
      <c r="E23" s="21">
        <f t="shared" ref="E23:E27" si="7">D23/C23*100</f>
        <v>6.7960700337853934</v>
      </c>
      <c r="F23" s="20">
        <v>284922.3</v>
      </c>
      <c r="G23" s="20">
        <v>45141.430999999997</v>
      </c>
      <c r="H23" s="21">
        <f t="shared" ref="H22:H27" si="8">G23/F23*100</f>
        <v>15.843418012559916</v>
      </c>
      <c r="I23" s="20">
        <f t="shared" si="6"/>
        <v>3090.1699999999983</v>
      </c>
      <c r="J23" s="20">
        <f t="shared" ref="J23:J27" si="9">G23/D23*100</f>
        <v>107.34857867877017</v>
      </c>
    </row>
    <row r="24" spans="2:10" ht="28" x14ac:dyDescent="0.3">
      <c r="B24" s="19" t="s">
        <v>19</v>
      </c>
      <c r="C24" s="20">
        <v>1674856.1</v>
      </c>
      <c r="D24" s="20">
        <v>404566.277</v>
      </c>
      <c r="E24" s="21">
        <f t="shared" si="7"/>
        <v>24.155285758579499</v>
      </c>
      <c r="F24" s="20">
        <v>1666610.6</v>
      </c>
      <c r="G24" s="20">
        <v>442529.45</v>
      </c>
      <c r="H24" s="21">
        <f t="shared" si="8"/>
        <v>26.552660231490187</v>
      </c>
      <c r="I24" s="20">
        <f t="shared" si="6"/>
        <v>37963.17300000001</v>
      </c>
      <c r="J24" s="20">
        <f t="shared" si="9"/>
        <v>109.38367213439295</v>
      </c>
    </row>
    <row r="25" spans="2:10" x14ac:dyDescent="0.3">
      <c r="B25" s="23" t="s">
        <v>9</v>
      </c>
      <c r="C25" s="20">
        <v>19699</v>
      </c>
      <c r="D25" s="20">
        <v>1828.0820000000001</v>
      </c>
      <c r="E25" s="21">
        <f t="shared" si="7"/>
        <v>9.2800751307172948</v>
      </c>
      <c r="F25" s="20">
        <v>44492.7</v>
      </c>
      <c r="G25" s="20">
        <v>10815.061</v>
      </c>
      <c r="H25" s="21">
        <f t="shared" si="8"/>
        <v>24.307495386883694</v>
      </c>
      <c r="I25" s="20">
        <f t="shared" si="6"/>
        <v>8986.9789999999994</v>
      </c>
      <c r="J25" s="20">
        <f t="shared" si="9"/>
        <v>591.60699574745547</v>
      </c>
    </row>
    <row r="26" spans="2:10" ht="28" x14ac:dyDescent="0.3">
      <c r="B26" s="31" t="s">
        <v>33</v>
      </c>
      <c r="C26" s="13">
        <v>0</v>
      </c>
      <c r="D26" s="13">
        <v>0</v>
      </c>
      <c r="E26" s="17" t="e">
        <f t="shared" si="7"/>
        <v>#DIV/0!</v>
      </c>
      <c r="F26" s="13">
        <v>0</v>
      </c>
      <c r="G26" s="13">
        <v>24.324000000000002</v>
      </c>
      <c r="H26" s="17"/>
      <c r="I26" s="13">
        <f t="shared" si="6"/>
        <v>24.324000000000002</v>
      </c>
      <c r="J26" s="13"/>
    </row>
    <row r="27" spans="2:10" x14ac:dyDescent="0.3">
      <c r="B27" s="24" t="s">
        <v>10</v>
      </c>
      <c r="C27" s="13">
        <v>11479.1</v>
      </c>
      <c r="D27" s="13">
        <v>1282.357</v>
      </c>
      <c r="E27" s="21">
        <f t="shared" si="7"/>
        <v>11.171232936380029</v>
      </c>
      <c r="F27" s="13">
        <v>3200</v>
      </c>
      <c r="G27" s="13">
        <v>703.94899999999996</v>
      </c>
      <c r="H27" s="17">
        <f t="shared" si="8"/>
        <v>21.998406249999999</v>
      </c>
      <c r="I27" s="13">
        <f t="shared" si="6"/>
        <v>-578.40800000000002</v>
      </c>
      <c r="J27" s="20">
        <f t="shared" si="9"/>
        <v>54.894931754573804</v>
      </c>
    </row>
    <row r="28" spans="2:10" ht="56" x14ac:dyDescent="0.3">
      <c r="B28" s="25" t="s">
        <v>28</v>
      </c>
      <c r="C28" s="13">
        <v>0</v>
      </c>
      <c r="D28" s="13">
        <v>0</v>
      </c>
      <c r="E28" s="17" t="s">
        <v>26</v>
      </c>
      <c r="F28" s="13">
        <v>0</v>
      </c>
      <c r="G28" s="13">
        <v>0</v>
      </c>
      <c r="H28" s="17" t="s">
        <v>26</v>
      </c>
      <c r="I28" s="13">
        <f t="shared" si="6"/>
        <v>0</v>
      </c>
      <c r="J28" s="13"/>
    </row>
    <row r="29" spans="2:10" ht="42" x14ac:dyDescent="0.3">
      <c r="B29" s="25" t="s">
        <v>24</v>
      </c>
      <c r="C29" s="13">
        <v>0</v>
      </c>
      <c r="D29" s="13">
        <v>-320.00799999999998</v>
      </c>
      <c r="E29" s="17" t="s">
        <v>26</v>
      </c>
      <c r="F29" s="13">
        <v>0</v>
      </c>
      <c r="G29" s="13">
        <v>-1322.1310000000001</v>
      </c>
      <c r="H29" s="17" t="s">
        <v>26</v>
      </c>
      <c r="I29" s="13">
        <f t="shared" si="6"/>
        <v>-1002.123</v>
      </c>
      <c r="J29" s="13">
        <f t="shared" ref="J28:J29" si="10">G29/D29*100</f>
        <v>413.15560860978479</v>
      </c>
    </row>
    <row r="30" spans="2:10" s="26" customFormat="1" x14ac:dyDescent="0.3">
      <c r="C30" s="27"/>
      <c r="D30" s="27"/>
      <c r="F30" s="27"/>
      <c r="G30" s="27"/>
      <c r="I30" s="28"/>
      <c r="J30" s="28"/>
    </row>
  </sheetData>
  <mergeCells count="6">
    <mergeCell ref="B1:J1"/>
    <mergeCell ref="C2:E2"/>
    <mergeCell ref="B2:B3"/>
    <mergeCell ref="F2:H2"/>
    <mergeCell ref="I2:I3"/>
    <mergeCell ref="J2:J3"/>
  </mergeCells>
  <printOptions horizontalCentered="1"/>
  <pageMargins left="0" right="0" top="0" bottom="0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3.10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Марон Надежда Николаевна</dc:creator>
  <cp:lastModifiedBy>Стогова Анна Николаевна</cp:lastModifiedBy>
  <cp:lastPrinted>2021-04-29T10:26:01Z</cp:lastPrinted>
  <dcterms:created xsi:type="dcterms:W3CDTF">2015-05-06T07:14:08Z</dcterms:created>
  <dcterms:modified xsi:type="dcterms:W3CDTF">2021-04-29T10:27:01Z</dcterms:modified>
</cp:coreProperties>
</file>